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рганизации\ПРЕМИУМ\ДОМА\13\собрание август 2024\"/>
    </mc:Choice>
  </mc:AlternateContent>
  <xr:revisionPtr revIDLastSave="0" documentId="13_ncr:1_{3A5F524A-9F10-46C0-9201-F1B5E3144921}" xr6:coauthVersionLast="45" xr6:coauthVersionMax="45" xr10:uidLastSave="{00000000-0000-0000-0000-000000000000}"/>
  <bookViews>
    <workbookView xWindow="240" yWindow="450" windowWidth="28560" windowHeight="15750" activeTab="2" xr2:uid="{00000000-000D-0000-FFFF-FFFF00000000}"/>
  </bookViews>
  <sheets>
    <sheet name="Отчет" sheetId="10" r:id="rId1"/>
    <sheet name="расчет размера платы 2024-2025" sheetId="12" r:id="rId2"/>
    <sheet name="капитальный ремонт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5" l="1"/>
  <c r="B6" i="15" l="1"/>
  <c r="G19" i="12" l="1"/>
  <c r="I19" i="12" s="1"/>
  <c r="F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20" i="12" s="1"/>
  <c r="D20" i="12"/>
  <c r="B37" i="10"/>
  <c r="G10" i="12" l="1"/>
  <c r="G11" i="12"/>
  <c r="G12" i="12"/>
  <c r="G13" i="12"/>
  <c r="G14" i="12"/>
  <c r="G15" i="12"/>
  <c r="G16" i="12"/>
  <c r="G17" i="12"/>
  <c r="G18" i="12"/>
  <c r="G9" i="12"/>
  <c r="G8" i="12"/>
  <c r="G20" i="12" l="1"/>
  <c r="B12" i="10"/>
  <c r="B11" i="10" l="1"/>
  <c r="I18" i="12" l="1"/>
  <c r="I10" i="12" l="1"/>
  <c r="I11" i="12"/>
  <c r="I12" i="12"/>
  <c r="I13" i="12"/>
  <c r="I14" i="12"/>
  <c r="I15" i="12"/>
  <c r="I16" i="12"/>
  <c r="I17" i="12"/>
  <c r="I8" i="12"/>
  <c r="I20" i="12" l="1"/>
  <c r="I9" i="12"/>
  <c r="G7" i="12"/>
  <c r="I7" i="12" l="1"/>
</calcChain>
</file>

<file path=xl/sharedStrings.xml><?xml version="1.0" encoding="utf-8"?>
<sst xmlns="http://schemas.openxmlformats.org/spreadsheetml/2006/main" count="74" uniqueCount="74">
  <si>
    <t>ИТОГО выполнение</t>
  </si>
  <si>
    <t xml:space="preserve">Услуги по управлению домом </t>
  </si>
  <si>
    <t xml:space="preserve">Услуги дворника </t>
  </si>
  <si>
    <t xml:space="preserve">Услуги уборщицы </t>
  </si>
  <si>
    <t>Промывка системы отопления</t>
  </si>
  <si>
    <t>РАСЧЕТ размера платы за жилое помещение по видам работ и услуг</t>
  </si>
  <si>
    <t>№ п/п</t>
  </si>
  <si>
    <t>Наименование работ, услуг</t>
  </si>
  <si>
    <t>Услуги по управлению домом</t>
  </si>
  <si>
    <t>Аварийно-диспетчерская служба</t>
  </si>
  <si>
    <t>Уборка и саночистка помещений общего пользования (уборка подъездов)</t>
  </si>
  <si>
    <t>И Т О Г О</t>
  </si>
  <si>
    <t>Содержание и обслуживание конструктивных элементов дома</t>
  </si>
  <si>
    <t>Придомовая территория (дворник)</t>
  </si>
  <si>
    <t>Промывка системы отопления, техническое обслуживание общедомового прибора учета тепловой энергии, в т.ч. дистанционное снятие показаний</t>
  </si>
  <si>
    <t>Дератизация, дезинсекция</t>
  </si>
  <si>
    <t>Скашивание травы</t>
  </si>
  <si>
    <t>ТО ОДПУ</t>
  </si>
  <si>
    <t>Дератизация подвального помещения (отрава для грызунов) по мере необходимости</t>
  </si>
  <si>
    <t>Дезинсекция подвального помещения (насекомые) по мере необходимости</t>
  </si>
  <si>
    <t>Содержание системы холодного водоснабжения</t>
  </si>
  <si>
    <t>Содержание системы водоотведения</t>
  </si>
  <si>
    <t>Содержание системы отопления</t>
  </si>
  <si>
    <t>Содержание системы электроснабжения</t>
  </si>
  <si>
    <t>Услуги аварийно-диспетчерской службы</t>
  </si>
  <si>
    <t>ОТЧЕТ</t>
  </si>
  <si>
    <t>по управлению, содержанию и ремонту общего имущества многоквартирного дома</t>
  </si>
  <si>
    <t xml:space="preserve">управляющей компании ООО "Перспектива" о выполненных работах </t>
  </si>
  <si>
    <t>Генеральный директор ООО "Перспектива"</t>
  </si>
  <si>
    <t>Н. Г. Саморукова</t>
  </si>
  <si>
    <t>Оплачено за указанный период</t>
  </si>
  <si>
    <t>Выполнены работы по капитальному ремонту МКД,</t>
  </si>
  <si>
    <t>в том числе</t>
  </si>
  <si>
    <t>капитальный ремонт системы ХВС и ВО</t>
  </si>
  <si>
    <t>Авиационная 13</t>
  </si>
  <si>
    <t>г. Белогорск, ул. Авиационная, д. 13</t>
  </si>
  <si>
    <t>Поверка ОДПУ</t>
  </si>
  <si>
    <t>Ремонт плиты перекрытия в подъезде под лестницей</t>
  </si>
  <si>
    <t xml:space="preserve">Изготовление клумб </t>
  </si>
  <si>
    <t>Вывоз крупногабаритного мусора (3 куб.м)</t>
  </si>
  <si>
    <t>Уборка снега с чердачного помещения</t>
  </si>
  <si>
    <t>Привоз земли (погрузка,выгрузка, разравнивание)</t>
  </si>
  <si>
    <t>Ремонт подъездов</t>
  </si>
  <si>
    <t>Замена поливочного крана</t>
  </si>
  <si>
    <t>Ремонт тротуарной плитки</t>
  </si>
  <si>
    <t>Ремонт системы ХВС (замена входного крана на общем стояке ХВС кв.13,кв.79, замена сгона на водомерном узле, регулировка системы холодного водоснабжения, проверка исправности и работоспособности, регулировка и обслуживание запорной арматуры)</t>
  </si>
  <si>
    <t>Ст-ть работ на 1 кв.м на период 2024-2025г.г., руб.</t>
  </si>
  <si>
    <t>Ст-ть работ на 1кв.м, утверждённая протоколом на 2023-2024г.г., руб.</t>
  </si>
  <si>
    <t>на период с 01.08.2024г. по 31.07.2025г.</t>
  </si>
  <si>
    <t>Годовая стоимость 2023-2024г.г., руб.</t>
  </si>
  <si>
    <t>Стоимость в месяц 2024-2025г.г., руб.</t>
  </si>
  <si>
    <t>Годовая ст-ть 2024-2025г.г., руб.</t>
  </si>
  <si>
    <t>Задолженность УК на 01.01.2023</t>
  </si>
  <si>
    <t>Задолженность жителей на 01.01.2023</t>
  </si>
  <si>
    <t>Оплачено за период 01.01.23-31.07.24</t>
  </si>
  <si>
    <t>Начислено за период 01.01.23-31.07.24</t>
  </si>
  <si>
    <t>Задолженность жителей на 01.08.2024</t>
  </si>
  <si>
    <t>Задолженность МКД на 01.08.2024</t>
  </si>
  <si>
    <t>Депозит, %</t>
  </si>
  <si>
    <t>ПСД</t>
  </si>
  <si>
    <t>ОДПУ отопление</t>
  </si>
  <si>
    <t>отмостка</t>
  </si>
  <si>
    <t>фасад</t>
  </si>
  <si>
    <t>Резерв на проведение работ</t>
  </si>
  <si>
    <t>площадь, кв.м</t>
  </si>
  <si>
    <t>за период с 01.01.2023г. по 31.08.2024г. (20мес)</t>
  </si>
  <si>
    <t>Ремонтные работы на системе электроснабжения (замена электроламп в подъездах, замена уличных светильников подъезды № 1,2,3, контроль состояния датчиков, проводки, обслуживание силовых и осветительных установок, ремонт подвального освещения)</t>
  </si>
  <si>
    <t>Ремонтные работы на системе водоотведения (замена компенсатора на стояке канализации в подвале №2, прочистка канализационного выхода с колодца до подвала, прочистка и восстановление фановой трубы, замена уплотнительной резинки на тройнике канализации в подвале №2, замена участка канализационной трубына кухонном стояке в подвале №2, контроль состояния системы водоотведения, замена крепежей на канализационную трубу в подвале №2)</t>
  </si>
  <si>
    <t>Ремонтные работы на системе отопления (частичный ремонт спускного крана на стояке отопления, замена сбросного крана на общем стояке отопления в подвале №2, замена участка стояковой трубы отопления без отсекающих кранов в пределах кв.39, частичная замена трубы на полотенцесушителе кв. 39, проверка и подготовка арматуры системы отопления к отопительному сезону, набивка кран буксы на кухоннойзадвижке ф80 на общем стояке отопления в подвале №2)</t>
  </si>
  <si>
    <t>Обшивка стены в подъезде на первом этаже в подъезде №3</t>
  </si>
  <si>
    <t>Заливка пола в подъезде №1 на первом этаже</t>
  </si>
  <si>
    <t>Начислено взносов на капитальный ремонт за период с 01.11.2014 по 31.08.2024</t>
  </si>
  <si>
    <t>Долг жителей на 01.09.2024</t>
  </si>
  <si>
    <t>Остаток денежных средств на спецсчете на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</si>
</sst>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" fontId="0" fillId="0" borderId="0" xfId="0" applyNumberFormat="1"/>
    <xf numFmtId="2" fontId="0" fillId="0" borderId="0" xfId="0" applyNumberFormat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/>
    <xf numFmtId="4" fontId="7" fillId="0" borderId="1" xfId="0" applyNumberFormat="1" applyFont="1" applyBorder="1"/>
    <xf numFmtId="4" fontId="4" fillId="0" borderId="0" xfId="0" applyNumberFormat="1" applyFont="1" applyAlignment="1"/>
    <xf numFmtId="4" fontId="4" fillId="0" borderId="0" xfId="0" applyNumberFormat="1" applyFont="1" applyFill="1"/>
    <xf numFmtId="4" fontId="6" fillId="0" borderId="0" xfId="0" applyNumberFormat="1" applyFont="1" applyFill="1"/>
    <xf numFmtId="4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4" fontId="4" fillId="0" borderId="0" xfId="0" applyNumberFormat="1" applyFont="1" applyFill="1" applyAlignment="1"/>
    <xf numFmtId="4" fontId="4" fillId="0" borderId="1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14" fillId="0" borderId="0" xfId="0" applyFont="1"/>
    <xf numFmtId="4" fontId="14" fillId="0" borderId="0" xfId="0" applyNumberFormat="1" applyFont="1"/>
    <xf numFmtId="164" fontId="2" fillId="0" borderId="0" xfId="0" applyNumberFormat="1" applyFont="1" applyAlignment="1">
      <alignment horizontal="center"/>
    </xf>
    <xf numFmtId="4" fontId="1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4" fontId="14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zoomScale="120" zoomScaleNormal="120" workbookViewId="0">
      <selection activeCell="J20" sqref="J20"/>
    </sheetView>
  </sheetViews>
  <sheetFormatPr defaultRowHeight="12.75" x14ac:dyDescent="0.2"/>
  <cols>
    <col min="1" max="1" width="51.140625" style="11" customWidth="1"/>
    <col min="2" max="2" width="12.7109375" style="27" customWidth="1"/>
    <col min="3" max="3" width="13.7109375" style="27" customWidth="1"/>
    <col min="4" max="4" width="9.140625" style="27"/>
    <col min="5" max="16384" width="9.140625" style="11"/>
  </cols>
  <sheetData>
    <row r="1" spans="1:3" ht="15" x14ac:dyDescent="0.2">
      <c r="A1" s="64" t="s">
        <v>25</v>
      </c>
      <c r="B1" s="65"/>
      <c r="C1" s="36"/>
    </row>
    <row r="2" spans="1:3" ht="15" x14ac:dyDescent="0.2">
      <c r="A2" s="64" t="s">
        <v>27</v>
      </c>
      <c r="B2" s="65"/>
      <c r="C2" s="36"/>
    </row>
    <row r="3" spans="1:3" x14ac:dyDescent="0.2">
      <c r="A3" s="66" t="s">
        <v>26</v>
      </c>
      <c r="B3" s="67"/>
      <c r="C3" s="34"/>
    </row>
    <row r="4" spans="1:3" ht="15.75" x14ac:dyDescent="0.2">
      <c r="A4" s="68" t="s">
        <v>35</v>
      </c>
      <c r="B4" s="69"/>
      <c r="C4" s="35"/>
    </row>
    <row r="5" spans="1:3" x14ac:dyDescent="0.2">
      <c r="A5" s="64" t="s">
        <v>65</v>
      </c>
      <c r="B5" s="70"/>
      <c r="C5" s="37"/>
    </row>
    <row r="6" spans="1:3" ht="15.75" x14ac:dyDescent="0.2">
      <c r="A6" s="68"/>
      <c r="B6" s="69"/>
      <c r="C6" s="35"/>
    </row>
    <row r="7" spans="1:3" x14ac:dyDescent="0.2">
      <c r="A7" s="18" t="s">
        <v>52</v>
      </c>
      <c r="B7" s="52">
        <v>-52575.71</v>
      </c>
      <c r="C7" s="33"/>
    </row>
    <row r="8" spans="1:3" x14ac:dyDescent="0.2">
      <c r="A8" s="25" t="s">
        <v>53</v>
      </c>
      <c r="B8" s="30">
        <v>128239.29</v>
      </c>
      <c r="C8" s="33"/>
    </row>
    <row r="9" spans="1:3" x14ac:dyDescent="0.2">
      <c r="A9" s="25" t="s">
        <v>55</v>
      </c>
      <c r="B9" s="30">
        <v>1990649.35</v>
      </c>
      <c r="C9" s="33"/>
    </row>
    <row r="10" spans="1:3" x14ac:dyDescent="0.2">
      <c r="A10" s="25" t="s">
        <v>54</v>
      </c>
      <c r="B10" s="30">
        <v>1920859.78</v>
      </c>
      <c r="C10" s="33"/>
    </row>
    <row r="11" spans="1:3" x14ac:dyDescent="0.2">
      <c r="A11" s="25" t="s">
        <v>56</v>
      </c>
      <c r="B11" s="30">
        <f>B8+B9-B10</f>
        <v>198028.8600000001</v>
      </c>
      <c r="C11" s="33"/>
    </row>
    <row r="12" spans="1:3" x14ac:dyDescent="0.2">
      <c r="A12" s="25" t="s">
        <v>57</v>
      </c>
      <c r="B12" s="53">
        <f>B7-B10+B37</f>
        <v>6641.5600000000559</v>
      </c>
      <c r="C12" s="33"/>
    </row>
    <row r="13" spans="1:3" ht="22.5" customHeight="1" x14ac:dyDescent="0.2">
      <c r="A13" s="26"/>
      <c r="B13" s="31"/>
      <c r="C13" s="31"/>
    </row>
    <row r="14" spans="1:3" ht="12.75" customHeight="1" x14ac:dyDescent="0.2">
      <c r="A14" s="19" t="s">
        <v>1</v>
      </c>
      <c r="B14" s="29">
        <v>350990</v>
      </c>
      <c r="C14" s="38"/>
    </row>
    <row r="15" spans="1:3" ht="12.75" customHeight="1" x14ac:dyDescent="0.2">
      <c r="A15" s="20" t="s">
        <v>2</v>
      </c>
      <c r="B15" s="32">
        <v>210624</v>
      </c>
      <c r="C15" s="39"/>
    </row>
    <row r="16" spans="1:3" ht="12.75" customHeight="1" x14ac:dyDescent="0.2">
      <c r="A16" s="20" t="s">
        <v>3</v>
      </c>
      <c r="B16" s="32">
        <v>210594</v>
      </c>
      <c r="C16" s="39"/>
    </row>
    <row r="17" spans="1:3" ht="12.75" customHeight="1" x14ac:dyDescent="0.2">
      <c r="A17" s="19" t="s">
        <v>24</v>
      </c>
      <c r="B17" s="29">
        <v>421188</v>
      </c>
      <c r="C17" s="38"/>
    </row>
    <row r="18" spans="1:3" ht="12.75" customHeight="1" x14ac:dyDescent="0.2">
      <c r="A18" s="19" t="s">
        <v>15</v>
      </c>
      <c r="B18" s="29">
        <v>9268.0400000000009</v>
      </c>
      <c r="C18" s="38"/>
    </row>
    <row r="19" spans="1:3" ht="18" customHeight="1" x14ac:dyDescent="0.2">
      <c r="A19" s="19" t="s">
        <v>17</v>
      </c>
      <c r="B19" s="29">
        <v>10000</v>
      </c>
      <c r="C19" s="38"/>
    </row>
    <row r="20" spans="1:3" ht="18" customHeight="1" x14ac:dyDescent="0.2">
      <c r="A20" s="19" t="s">
        <v>36</v>
      </c>
      <c r="B20" s="29">
        <v>32350</v>
      </c>
      <c r="C20" s="38"/>
    </row>
    <row r="21" spans="1:3" ht="12.75" customHeight="1" x14ac:dyDescent="0.2">
      <c r="A21" s="19" t="s">
        <v>37</v>
      </c>
      <c r="B21" s="29">
        <v>15530.5</v>
      </c>
      <c r="C21" s="38"/>
    </row>
    <row r="22" spans="1:3" ht="12.75" customHeight="1" x14ac:dyDescent="0.2">
      <c r="A22" s="19" t="s">
        <v>38</v>
      </c>
      <c r="B22" s="29">
        <v>29746.04</v>
      </c>
      <c r="C22" s="38"/>
    </row>
    <row r="23" spans="1:3" ht="12.75" customHeight="1" x14ac:dyDescent="0.2">
      <c r="A23" s="19" t="s">
        <v>4</v>
      </c>
      <c r="B23" s="29">
        <v>102400</v>
      </c>
      <c r="C23" s="38"/>
    </row>
    <row r="24" spans="1:3" ht="40.5" customHeight="1" x14ac:dyDescent="0.2">
      <c r="A24" s="43" t="s">
        <v>67</v>
      </c>
      <c r="B24" s="29">
        <v>48715.41</v>
      </c>
      <c r="C24" s="38"/>
    </row>
    <row r="25" spans="1:3" ht="30" customHeight="1" x14ac:dyDescent="0.2">
      <c r="A25" s="21" t="s">
        <v>45</v>
      </c>
      <c r="B25" s="29">
        <v>33207.51</v>
      </c>
      <c r="C25" s="38"/>
    </row>
    <row r="26" spans="1:3" ht="44.25" customHeight="1" x14ac:dyDescent="0.2">
      <c r="A26" s="21" t="s">
        <v>66</v>
      </c>
      <c r="B26" s="29">
        <v>35032.26</v>
      </c>
      <c r="C26" s="38"/>
    </row>
    <row r="27" spans="1:3" ht="61.5" customHeight="1" x14ac:dyDescent="0.2">
      <c r="A27" s="21" t="s">
        <v>68</v>
      </c>
      <c r="B27" s="29">
        <v>109821.87</v>
      </c>
      <c r="C27" s="38"/>
    </row>
    <row r="28" spans="1:3" ht="14.25" customHeight="1" x14ac:dyDescent="0.2">
      <c r="A28" s="19" t="s">
        <v>40</v>
      </c>
      <c r="B28" s="29">
        <v>11406.08</v>
      </c>
      <c r="C28" s="38"/>
    </row>
    <row r="29" spans="1:3" ht="17.25" customHeight="1" x14ac:dyDescent="0.2">
      <c r="A29" s="19" t="s">
        <v>41</v>
      </c>
      <c r="B29" s="29">
        <v>25000</v>
      </c>
      <c r="C29" s="38"/>
    </row>
    <row r="30" spans="1:3" ht="19.5" customHeight="1" x14ac:dyDescent="0.2">
      <c r="A30" s="19" t="s">
        <v>42</v>
      </c>
      <c r="B30" s="29">
        <v>303273.78000000003</v>
      </c>
      <c r="C30" s="38"/>
    </row>
    <row r="31" spans="1:3" ht="12.75" customHeight="1" x14ac:dyDescent="0.2">
      <c r="A31" s="19" t="s">
        <v>43</v>
      </c>
      <c r="B31" s="29">
        <v>1350.18</v>
      </c>
      <c r="C31" s="38"/>
    </row>
    <row r="32" spans="1:3" ht="12.75" customHeight="1" x14ac:dyDescent="0.2">
      <c r="A32" s="19" t="s">
        <v>44</v>
      </c>
      <c r="B32" s="29">
        <v>8904.2900000000009</v>
      </c>
      <c r="C32" s="38"/>
    </row>
    <row r="33" spans="1:4" ht="12.75" customHeight="1" x14ac:dyDescent="0.2">
      <c r="A33" s="19" t="s">
        <v>16</v>
      </c>
      <c r="B33" s="29">
        <v>2500</v>
      </c>
      <c r="C33" s="38"/>
    </row>
    <row r="34" spans="1:4" ht="12.75" customHeight="1" x14ac:dyDescent="0.2">
      <c r="A34" s="19" t="s">
        <v>69</v>
      </c>
      <c r="B34" s="29">
        <v>1000</v>
      </c>
      <c r="C34" s="38"/>
    </row>
    <row r="35" spans="1:4" ht="12.75" customHeight="1" x14ac:dyDescent="0.2">
      <c r="A35" s="19" t="s">
        <v>70</v>
      </c>
      <c r="B35" s="29">
        <v>5596.37</v>
      </c>
      <c r="C35" s="38"/>
    </row>
    <row r="36" spans="1:4" ht="12.75" customHeight="1" x14ac:dyDescent="0.2">
      <c r="A36" s="19" t="s">
        <v>39</v>
      </c>
      <c r="B36" s="29">
        <v>1578.72</v>
      </c>
      <c r="C36" s="38"/>
    </row>
    <row r="37" spans="1:4" s="22" customFormat="1" x14ac:dyDescent="0.2">
      <c r="A37" s="23" t="s">
        <v>0</v>
      </c>
      <c r="B37" s="30">
        <f>SUM(B14:B36)</f>
        <v>1980077.05</v>
      </c>
      <c r="C37" s="33"/>
      <c r="D37" s="28"/>
    </row>
    <row r="38" spans="1:4" s="22" customFormat="1" x14ac:dyDescent="0.2">
      <c r="A38" s="24"/>
      <c r="B38" s="33"/>
      <c r="C38" s="33"/>
      <c r="D38" s="28"/>
    </row>
    <row r="40" spans="1:4" x14ac:dyDescent="0.2">
      <c r="A40" s="11" t="s">
        <v>28</v>
      </c>
      <c r="B40" s="27" t="s">
        <v>29</v>
      </c>
    </row>
  </sheetData>
  <mergeCells count="6">
    <mergeCell ref="A1:B1"/>
    <mergeCell ref="A2:B2"/>
    <mergeCell ref="A3:B3"/>
    <mergeCell ref="A4:B4"/>
    <mergeCell ref="A6:B6"/>
    <mergeCell ref="A5:B5"/>
  </mergeCells>
  <phoneticPr fontId="12" type="noConversion"/>
  <pageMargins left="0.70866141732283472" right="0.7086614173228347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49"/>
  <sheetViews>
    <sheetView workbookViewId="0">
      <selection activeCell="F20" sqref="F20"/>
    </sheetView>
  </sheetViews>
  <sheetFormatPr defaultRowHeight="15" x14ac:dyDescent="0.25"/>
  <cols>
    <col min="1" max="1" width="2" customWidth="1"/>
    <col min="3" max="3" width="62.5703125" customWidth="1"/>
    <col min="4" max="4" width="14.7109375" customWidth="1"/>
    <col min="5" max="5" width="11.7109375" customWidth="1"/>
    <col min="6" max="6" width="15.140625" customWidth="1"/>
    <col min="7" max="7" width="16.7109375" customWidth="1"/>
    <col min="8" max="8" width="1.5703125" style="59" customWidth="1"/>
    <col min="9" max="9" width="14.42578125" customWidth="1"/>
    <col min="10" max="10" width="9" customWidth="1"/>
    <col min="13" max="14" width="10" bestFit="1" customWidth="1"/>
  </cols>
  <sheetData>
    <row r="2" spans="2:23" ht="15.75" x14ac:dyDescent="0.25">
      <c r="B2" s="71" t="s">
        <v>5</v>
      </c>
      <c r="C2" s="72"/>
      <c r="D2" s="72"/>
      <c r="E2" s="72"/>
      <c r="F2" s="72"/>
      <c r="G2" s="72"/>
      <c r="H2" s="72"/>
      <c r="I2" s="72"/>
    </row>
    <row r="3" spans="2:23" ht="15.75" x14ac:dyDescent="0.25">
      <c r="B3" s="71" t="s">
        <v>48</v>
      </c>
      <c r="C3" s="72"/>
      <c r="D3" s="72"/>
      <c r="E3" s="72"/>
      <c r="F3" s="72"/>
      <c r="G3" s="72"/>
      <c r="H3" s="72"/>
      <c r="I3" s="72"/>
    </row>
    <row r="4" spans="2:23" ht="15.75" x14ac:dyDescent="0.25">
      <c r="B4" s="1"/>
      <c r="C4" s="2" t="s">
        <v>34</v>
      </c>
      <c r="D4" s="2"/>
      <c r="E4" s="2"/>
      <c r="F4" s="3"/>
      <c r="G4" s="60" t="s">
        <v>64</v>
      </c>
      <c r="H4" s="54"/>
      <c r="I4" s="1"/>
    </row>
    <row r="5" spans="2:23" ht="15.75" x14ac:dyDescent="0.25">
      <c r="B5" s="1"/>
      <c r="C5" s="2"/>
      <c r="D5" s="2"/>
      <c r="E5" s="2"/>
      <c r="F5" s="3"/>
      <c r="G5" s="42">
        <v>3509.9</v>
      </c>
      <c r="H5" s="55"/>
      <c r="I5" s="1"/>
    </row>
    <row r="6" spans="2:23" ht="48.75" customHeight="1" x14ac:dyDescent="0.25">
      <c r="B6" s="4" t="s">
        <v>6</v>
      </c>
      <c r="C6" s="12" t="s">
        <v>7</v>
      </c>
      <c r="D6" s="44" t="s">
        <v>47</v>
      </c>
      <c r="E6" s="49" t="s">
        <v>49</v>
      </c>
      <c r="F6" s="45" t="s">
        <v>46</v>
      </c>
      <c r="G6" s="49" t="s">
        <v>50</v>
      </c>
      <c r="H6" s="56"/>
      <c r="I6" s="49" t="s">
        <v>51</v>
      </c>
    </row>
    <row r="7" spans="2:23" ht="15.75" x14ac:dyDescent="0.25">
      <c r="B7" s="5">
        <v>1</v>
      </c>
      <c r="C7" s="13" t="s">
        <v>8</v>
      </c>
      <c r="D7" s="46">
        <v>5</v>
      </c>
      <c r="E7" s="46">
        <f>G5*D7*12</f>
        <v>210594</v>
      </c>
      <c r="F7" s="6">
        <v>5</v>
      </c>
      <c r="G7" s="7">
        <f>F7*G5</f>
        <v>17549.5</v>
      </c>
      <c r="H7" s="57"/>
      <c r="I7" s="47">
        <f>G7*12</f>
        <v>210594</v>
      </c>
    </row>
    <row r="8" spans="2:23" ht="15.75" x14ac:dyDescent="0.25">
      <c r="B8" s="5">
        <v>2</v>
      </c>
      <c r="C8" s="13" t="s">
        <v>9</v>
      </c>
      <c r="D8" s="46">
        <v>6</v>
      </c>
      <c r="E8" s="46">
        <f>D8*G5*12</f>
        <v>252712.80000000002</v>
      </c>
      <c r="F8" s="6">
        <v>6</v>
      </c>
      <c r="G8" s="7">
        <f>F8*3509.9</f>
        <v>21059.4</v>
      </c>
      <c r="H8" s="57"/>
      <c r="I8" s="47">
        <f t="shared" ref="I8:I19" si="0">G8*12</f>
        <v>252712.80000000002</v>
      </c>
    </row>
    <row r="9" spans="2:23" ht="29.25" customHeight="1" x14ac:dyDescent="0.25">
      <c r="B9" s="5">
        <v>3</v>
      </c>
      <c r="C9" s="14" t="s">
        <v>10</v>
      </c>
      <c r="D9" s="47">
        <v>3</v>
      </c>
      <c r="E9" s="46">
        <f>D9*G5*12</f>
        <v>126356.40000000001</v>
      </c>
      <c r="F9" s="8">
        <v>4</v>
      </c>
      <c r="G9" s="7">
        <f>F9*3509.9</f>
        <v>14039.6</v>
      </c>
      <c r="H9" s="57"/>
      <c r="I9" s="47">
        <f t="shared" si="0"/>
        <v>168475.2</v>
      </c>
    </row>
    <row r="10" spans="2:23" ht="15.75" x14ac:dyDescent="0.25">
      <c r="B10" s="5">
        <v>4</v>
      </c>
      <c r="C10" s="13" t="s">
        <v>13</v>
      </c>
      <c r="D10" s="46">
        <v>3</v>
      </c>
      <c r="E10" s="46">
        <f>D10*G5*12</f>
        <v>126356.40000000001</v>
      </c>
      <c r="F10" s="6">
        <v>4</v>
      </c>
      <c r="G10" s="7">
        <f t="shared" ref="G10:G19" si="1">F10*3509.9</f>
        <v>14039.6</v>
      </c>
      <c r="H10" s="57"/>
      <c r="I10" s="47">
        <f t="shared" si="0"/>
        <v>168475.2</v>
      </c>
    </row>
    <row r="11" spans="2:23" ht="48" customHeight="1" x14ac:dyDescent="0.25">
      <c r="B11" s="5">
        <v>5</v>
      </c>
      <c r="C11" s="14" t="s">
        <v>14</v>
      </c>
      <c r="D11" s="47">
        <v>0.64</v>
      </c>
      <c r="E11" s="46">
        <f>D11*G5*12</f>
        <v>26956.032000000003</v>
      </c>
      <c r="F11" s="8">
        <v>1.5</v>
      </c>
      <c r="G11" s="7">
        <f t="shared" si="1"/>
        <v>5264.85</v>
      </c>
      <c r="H11" s="57"/>
      <c r="I11" s="47">
        <f t="shared" si="0"/>
        <v>63178.200000000004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2:23" ht="30" customHeight="1" x14ac:dyDescent="0.25">
      <c r="B12" s="5">
        <v>6</v>
      </c>
      <c r="C12" s="14" t="s">
        <v>18</v>
      </c>
      <c r="D12" s="47">
        <v>0.25</v>
      </c>
      <c r="E12" s="46">
        <f>D12*G5*12</f>
        <v>10529.7</v>
      </c>
      <c r="F12" s="8">
        <v>0.15</v>
      </c>
      <c r="G12" s="7">
        <f t="shared" si="1"/>
        <v>526.48500000000001</v>
      </c>
      <c r="H12" s="57"/>
      <c r="I12" s="47">
        <f t="shared" si="0"/>
        <v>6317.82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2:23" ht="30.75" customHeight="1" x14ac:dyDescent="0.25">
      <c r="B13" s="5">
        <v>7</v>
      </c>
      <c r="C13" s="14" t="s">
        <v>19</v>
      </c>
      <c r="D13" s="47">
        <v>0.25</v>
      </c>
      <c r="E13" s="46">
        <f>D13*G5*12</f>
        <v>10529.7</v>
      </c>
      <c r="F13" s="8">
        <v>0.15</v>
      </c>
      <c r="G13" s="7">
        <f t="shared" si="1"/>
        <v>526.48500000000001</v>
      </c>
      <c r="H13" s="57"/>
      <c r="I13" s="47">
        <f t="shared" si="0"/>
        <v>6317.82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2:23" ht="19.5" customHeight="1" x14ac:dyDescent="0.25">
      <c r="B14" s="5">
        <v>8</v>
      </c>
      <c r="C14" s="14" t="s">
        <v>12</v>
      </c>
      <c r="D14" s="47">
        <v>2</v>
      </c>
      <c r="E14" s="46">
        <f>D14*G5*12</f>
        <v>84237.6</v>
      </c>
      <c r="F14" s="8">
        <v>1.5</v>
      </c>
      <c r="G14" s="7">
        <f t="shared" si="1"/>
        <v>5264.85</v>
      </c>
      <c r="H14" s="57"/>
      <c r="I14" s="47">
        <f t="shared" si="0"/>
        <v>63178.200000000004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2:23" ht="18" customHeight="1" x14ac:dyDescent="0.25">
      <c r="B15" s="5">
        <v>9</v>
      </c>
      <c r="C15" s="14" t="s">
        <v>20</v>
      </c>
      <c r="D15" s="47">
        <v>0.78</v>
      </c>
      <c r="E15" s="46">
        <f>D15*G5*12</f>
        <v>32852.664000000004</v>
      </c>
      <c r="F15" s="8">
        <v>0.8</v>
      </c>
      <c r="G15" s="7">
        <f t="shared" si="1"/>
        <v>2807.92</v>
      </c>
      <c r="H15" s="57"/>
      <c r="I15" s="47">
        <f t="shared" si="0"/>
        <v>33695.040000000001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2:23" ht="17.25" customHeight="1" x14ac:dyDescent="0.25">
      <c r="B16" s="5">
        <v>10</v>
      </c>
      <c r="C16" s="14" t="s">
        <v>21</v>
      </c>
      <c r="D16" s="47">
        <v>0.39</v>
      </c>
      <c r="E16" s="46">
        <f>D16*G5*12</f>
        <v>16426.332000000002</v>
      </c>
      <c r="F16" s="8">
        <v>0.8</v>
      </c>
      <c r="G16" s="7">
        <f t="shared" si="1"/>
        <v>2807.92</v>
      </c>
      <c r="H16" s="57"/>
      <c r="I16" s="47">
        <f t="shared" si="0"/>
        <v>33695.040000000001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2:23" ht="16.5" customHeight="1" x14ac:dyDescent="0.25">
      <c r="B17" s="5">
        <v>11</v>
      </c>
      <c r="C17" s="14" t="s">
        <v>22</v>
      </c>
      <c r="D17" s="47">
        <v>0.5</v>
      </c>
      <c r="E17" s="46">
        <f>D17*G5*12</f>
        <v>21059.4</v>
      </c>
      <c r="F17" s="8">
        <v>0.8</v>
      </c>
      <c r="G17" s="7">
        <f t="shared" si="1"/>
        <v>2807.92</v>
      </c>
      <c r="H17" s="57"/>
      <c r="I17" s="47">
        <f t="shared" si="0"/>
        <v>33695.040000000001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2:23" ht="16.5" customHeight="1" x14ac:dyDescent="0.25">
      <c r="B18" s="5">
        <v>12</v>
      </c>
      <c r="C18" s="14" t="s">
        <v>23</v>
      </c>
      <c r="D18" s="47">
        <v>0.4</v>
      </c>
      <c r="E18" s="46">
        <f>D18*G5*12</f>
        <v>16847.52</v>
      </c>
      <c r="F18" s="8">
        <v>0.8</v>
      </c>
      <c r="G18" s="7">
        <f t="shared" si="1"/>
        <v>2807.92</v>
      </c>
      <c r="H18" s="57"/>
      <c r="I18" s="47">
        <f t="shared" si="0"/>
        <v>33695.040000000001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2:23" ht="16.5" customHeight="1" x14ac:dyDescent="0.25">
      <c r="B19" s="5">
        <v>13</v>
      </c>
      <c r="C19" s="14" t="s">
        <v>63</v>
      </c>
      <c r="D19" s="47">
        <v>6.12</v>
      </c>
      <c r="E19" s="46">
        <f>D19*G5*12</f>
        <v>257767.05599999998</v>
      </c>
      <c r="F19" s="8">
        <v>2</v>
      </c>
      <c r="G19" s="7">
        <f t="shared" si="1"/>
        <v>7019.8</v>
      </c>
      <c r="H19" s="57"/>
      <c r="I19" s="47">
        <f t="shared" si="0"/>
        <v>84237.6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18" customHeight="1" x14ac:dyDescent="0.25">
      <c r="B20" s="9"/>
      <c r="C20" s="15" t="s">
        <v>11</v>
      </c>
      <c r="D20" s="48">
        <f>SUM(D7:D19)</f>
        <v>28.330000000000002</v>
      </c>
      <c r="E20" s="51">
        <f>SUM(E7:E19)</f>
        <v>1193225.6040000001</v>
      </c>
      <c r="F20" s="10">
        <f>SUM(F7:F19)</f>
        <v>27.5</v>
      </c>
      <c r="G20" s="10">
        <f>SUM(G7:G19)</f>
        <v>96522.250000000015</v>
      </c>
      <c r="H20" s="58"/>
      <c r="I20" s="50">
        <f>SUM(I7:I19)</f>
        <v>1158267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x14ac:dyDescent="0.25">
      <c r="I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2:23" x14ac:dyDescent="0.25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F23" s="17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2:23" x14ac:dyDescent="0.25"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2:23" x14ac:dyDescent="0.25"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2:23" x14ac:dyDescent="0.25"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x14ac:dyDescent="0.25"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2:23" x14ac:dyDescent="0.25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x14ac:dyDescent="0.25"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2:23" x14ac:dyDescent="0.25"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3" x14ac:dyDescent="0.25"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2:23" x14ac:dyDescent="0.25"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2:23" x14ac:dyDescent="0.25"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2:23" x14ac:dyDescent="0.25"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2:23" x14ac:dyDescent="0.25"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2:23" x14ac:dyDescent="0.25"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2:23" x14ac:dyDescent="0.25"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2:23" x14ac:dyDescent="0.25"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2:23" x14ac:dyDescent="0.25"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2:23" x14ac:dyDescent="0.25"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2:23" x14ac:dyDescent="0.25"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2:23" x14ac:dyDescent="0.25"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2:23" x14ac:dyDescent="0.25"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2:23" x14ac:dyDescent="0.25"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2:23" x14ac:dyDescent="0.25"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2:23" x14ac:dyDescent="0.25"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2:23" x14ac:dyDescent="0.25"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2:23" x14ac:dyDescent="0.25"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2:23" x14ac:dyDescent="0.25"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</sheetData>
  <mergeCells count="2">
    <mergeCell ref="B2:I2"/>
    <mergeCell ref="B3:I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35A8-76FD-4DC1-91FC-A7BD1D3030AB}">
  <dimension ref="A3:AI177"/>
  <sheetViews>
    <sheetView tabSelected="1" workbookViewId="0">
      <selection activeCell="C35" sqref="C35"/>
    </sheetView>
  </sheetViews>
  <sheetFormatPr defaultRowHeight="15" x14ac:dyDescent="0.25"/>
  <cols>
    <col min="1" max="1" width="50.5703125" style="40" customWidth="1"/>
    <col min="2" max="2" width="12.28515625" style="41" customWidth="1"/>
    <col min="3" max="3" width="12.140625" style="41" customWidth="1"/>
    <col min="4" max="4" width="13.140625" style="41" customWidth="1"/>
    <col min="5" max="35" width="9.140625" style="41"/>
    <col min="36" max="16384" width="9.140625" style="40"/>
  </cols>
  <sheetData>
    <row r="3" spans="1:2" ht="30" x14ac:dyDescent="0.25">
      <c r="A3" s="61" t="s">
        <v>71</v>
      </c>
      <c r="B3" s="62">
        <v>3431492.29</v>
      </c>
    </row>
    <row r="4" spans="1:2" s="41" customFormat="1" x14ac:dyDescent="0.25">
      <c r="A4" s="62" t="s">
        <v>30</v>
      </c>
      <c r="B4" s="62">
        <v>3299937.84</v>
      </c>
    </row>
    <row r="5" spans="1:2" s="41" customFormat="1" x14ac:dyDescent="0.25">
      <c r="A5" s="62" t="s">
        <v>58</v>
      </c>
      <c r="B5" s="62">
        <v>57231.360000000001</v>
      </c>
    </row>
    <row r="6" spans="1:2" s="41" customFormat="1" x14ac:dyDescent="0.25">
      <c r="A6" s="62" t="s">
        <v>72</v>
      </c>
      <c r="B6" s="62">
        <f>B3-B4</f>
        <v>131554.45000000019</v>
      </c>
    </row>
    <row r="7" spans="1:2" s="41" customFormat="1" x14ac:dyDescent="0.25">
      <c r="A7" s="62" t="s">
        <v>31</v>
      </c>
      <c r="B7" s="62">
        <v>3334518</v>
      </c>
    </row>
    <row r="8" spans="1:2" s="41" customFormat="1" x14ac:dyDescent="0.25">
      <c r="A8" s="63" t="s">
        <v>32</v>
      </c>
      <c r="B8" s="62"/>
    </row>
    <row r="9" spans="1:2" s="41" customFormat="1" x14ac:dyDescent="0.25">
      <c r="A9" s="62" t="s">
        <v>59</v>
      </c>
      <c r="B9" s="62">
        <v>90000</v>
      </c>
    </row>
    <row r="10" spans="1:2" s="41" customFormat="1" x14ac:dyDescent="0.25">
      <c r="A10" s="62" t="s">
        <v>33</v>
      </c>
      <c r="B10" s="62">
        <v>1106040</v>
      </c>
    </row>
    <row r="11" spans="1:2" s="41" customFormat="1" x14ac:dyDescent="0.25">
      <c r="A11" s="62" t="s">
        <v>60</v>
      </c>
      <c r="B11" s="62">
        <v>225173</v>
      </c>
    </row>
    <row r="12" spans="1:2" s="41" customFormat="1" x14ac:dyDescent="0.25">
      <c r="A12" s="62" t="s">
        <v>61</v>
      </c>
      <c r="B12" s="62">
        <v>569305</v>
      </c>
    </row>
    <row r="13" spans="1:2" s="41" customFormat="1" x14ac:dyDescent="0.25">
      <c r="A13" s="62" t="s">
        <v>62</v>
      </c>
      <c r="B13" s="62">
        <v>1344000</v>
      </c>
    </row>
    <row r="14" spans="1:2" s="41" customFormat="1" x14ac:dyDescent="0.25">
      <c r="A14" s="62" t="s">
        <v>73</v>
      </c>
      <c r="B14" s="62">
        <f>B4+B5-B7</f>
        <v>22651.199999999721</v>
      </c>
    </row>
    <row r="15" spans="1:2" s="41" customFormat="1" x14ac:dyDescent="0.25"/>
    <row r="16" spans="1:2" s="41" customFormat="1" x14ac:dyDescent="0.25"/>
    <row r="17" s="41" customFormat="1" x14ac:dyDescent="0.25"/>
    <row r="18" s="41" customFormat="1" x14ac:dyDescent="0.25"/>
    <row r="19" s="41" customFormat="1" x14ac:dyDescent="0.25"/>
    <row r="20" s="41" customFormat="1" x14ac:dyDescent="0.25"/>
    <row r="21" s="41" customFormat="1" x14ac:dyDescent="0.25"/>
    <row r="22" s="41" customFormat="1" x14ac:dyDescent="0.25"/>
    <row r="23" s="41" customFormat="1" x14ac:dyDescent="0.25"/>
    <row r="24" s="41" customFormat="1" x14ac:dyDescent="0.25"/>
    <row r="25" s="41" customFormat="1" x14ac:dyDescent="0.25"/>
    <row r="26" s="41" customFormat="1" x14ac:dyDescent="0.25"/>
    <row r="27" s="41" customFormat="1" x14ac:dyDescent="0.25"/>
    <row r="28" s="41" customFormat="1" x14ac:dyDescent="0.25"/>
    <row r="29" s="41" customFormat="1" x14ac:dyDescent="0.25"/>
    <row r="30" s="41" customFormat="1" x14ac:dyDescent="0.25"/>
    <row r="31" s="41" customFormat="1" x14ac:dyDescent="0.25"/>
    <row r="32" s="41" customFormat="1" x14ac:dyDescent="0.25"/>
    <row r="33" s="41" customFormat="1" x14ac:dyDescent="0.25"/>
    <row r="34" s="41" customFormat="1" x14ac:dyDescent="0.25"/>
    <row r="35" s="41" customFormat="1" x14ac:dyDescent="0.25"/>
    <row r="36" s="41" customFormat="1" x14ac:dyDescent="0.25"/>
    <row r="37" s="41" customFormat="1" x14ac:dyDescent="0.25"/>
    <row r="38" s="41" customFormat="1" x14ac:dyDescent="0.25"/>
    <row r="39" s="41" customFormat="1" x14ac:dyDescent="0.25"/>
    <row r="40" s="41" customFormat="1" x14ac:dyDescent="0.25"/>
    <row r="41" s="41" customFormat="1" x14ac:dyDescent="0.25"/>
    <row r="42" s="41" customFormat="1" x14ac:dyDescent="0.25"/>
    <row r="43" s="41" customFormat="1" x14ac:dyDescent="0.25"/>
    <row r="44" s="41" customFormat="1" x14ac:dyDescent="0.25"/>
    <row r="45" s="41" customFormat="1" x14ac:dyDescent="0.25"/>
    <row r="46" s="41" customFormat="1" x14ac:dyDescent="0.25"/>
    <row r="47" s="41" customFormat="1" x14ac:dyDescent="0.25"/>
    <row r="48" s="41" customFormat="1" x14ac:dyDescent="0.25"/>
    <row r="49" s="41" customFormat="1" x14ac:dyDescent="0.25"/>
    <row r="50" s="41" customFormat="1" x14ac:dyDescent="0.25"/>
    <row r="51" s="41" customFormat="1" x14ac:dyDescent="0.25"/>
    <row r="52" s="41" customFormat="1" x14ac:dyDescent="0.25"/>
    <row r="53" s="41" customFormat="1" x14ac:dyDescent="0.25"/>
    <row r="54" s="41" customFormat="1" x14ac:dyDescent="0.25"/>
    <row r="55" s="41" customFormat="1" x14ac:dyDescent="0.25"/>
    <row r="56" s="41" customFormat="1" x14ac:dyDescent="0.25"/>
    <row r="57" s="41" customFormat="1" x14ac:dyDescent="0.25"/>
    <row r="58" s="41" customFormat="1" x14ac:dyDescent="0.25"/>
    <row r="59" s="41" customFormat="1" x14ac:dyDescent="0.25"/>
    <row r="60" s="41" customFormat="1" x14ac:dyDescent="0.25"/>
    <row r="61" s="41" customFormat="1" x14ac:dyDescent="0.25"/>
    <row r="62" s="41" customFormat="1" x14ac:dyDescent="0.25"/>
    <row r="63" s="41" customFormat="1" x14ac:dyDescent="0.25"/>
    <row r="64" s="41" customFormat="1" x14ac:dyDescent="0.25"/>
    <row r="65" s="41" customFormat="1" x14ac:dyDescent="0.25"/>
    <row r="66" s="41" customFormat="1" x14ac:dyDescent="0.25"/>
    <row r="67" s="41" customFormat="1" x14ac:dyDescent="0.25"/>
    <row r="68" s="41" customFormat="1" x14ac:dyDescent="0.25"/>
    <row r="69" s="41" customFormat="1" x14ac:dyDescent="0.25"/>
    <row r="70" s="41" customFormat="1" x14ac:dyDescent="0.25"/>
    <row r="71" s="41" customFormat="1" x14ac:dyDescent="0.25"/>
    <row r="72" s="41" customFormat="1" x14ac:dyDescent="0.25"/>
    <row r="73" s="41" customFormat="1" x14ac:dyDescent="0.25"/>
    <row r="74" s="41" customFormat="1" x14ac:dyDescent="0.25"/>
    <row r="75" s="41" customFormat="1" x14ac:dyDescent="0.25"/>
    <row r="76" s="41" customFormat="1" x14ac:dyDescent="0.25"/>
    <row r="77" s="41" customFormat="1" x14ac:dyDescent="0.25"/>
    <row r="78" s="41" customFormat="1" x14ac:dyDescent="0.25"/>
    <row r="79" s="41" customFormat="1" x14ac:dyDescent="0.25"/>
    <row r="80" s="41" customFormat="1" x14ac:dyDescent="0.25"/>
    <row r="81" s="41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расчет размера платы 2024-2025</vt:lpstr>
      <vt:lpstr>капитальный ремонт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комп3</dc:creator>
  <cp:lastModifiedBy>user1</cp:lastModifiedBy>
  <cp:lastPrinted>2024-09-04T02:43:14Z</cp:lastPrinted>
  <dcterms:created xsi:type="dcterms:W3CDTF">2015-12-24T04:44:06Z</dcterms:created>
  <dcterms:modified xsi:type="dcterms:W3CDTF">2024-09-19T01:57:06Z</dcterms:modified>
</cp:coreProperties>
</file>